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附件1 (2)" sheetId="1" r:id="rId1"/>
    <sheet name="附件2 (2)" sheetId="2" r:id="rId2"/>
  </sheets>
  <externalReferences>
    <externalReference r:id="rId5"/>
    <externalReference r:id="rId6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_xlfn.IFERROR" hidden="1">#NAME?</definedName>
    <definedName name="_xlfn.SUMIFS" hidden="1">#NAME?</definedName>
    <definedName name="A">#N/A</definedName>
    <definedName name="aaaaaaa">#REF!</definedName>
    <definedName name="B">#N/A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0">'附件1 (2)'!$A$1:$I$46</definedName>
    <definedName name="_xlnm.Print_Area" localSheetId="1">'附件2 (2)'!$A$1:$H$27</definedName>
    <definedName name="_xlnm.Print_Area" hidden="1">#N/A</definedName>
    <definedName name="_xlnm.Print_Titles" localSheetId="0">'附件1 (2)'!$1:$5</definedName>
    <definedName name="_xlnm.Print_Titles" localSheetId="1">'附件2 (2)'!$1:$5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辽宁">#REF!</definedName>
    <definedName name="辽宁地区">#REF!</definedName>
    <definedName name="了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厦门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<sst xmlns="http://schemas.openxmlformats.org/spreadsheetml/2006/main" count="132" uniqueCount="111">
  <si>
    <t>附表1</t>
  </si>
  <si>
    <t>2019年市级一般公共预算调整方案（草案）</t>
  </si>
  <si>
    <t xml:space="preserve">   单位：万元</t>
  </si>
  <si>
    <t>收　　　　入</t>
  </si>
  <si>
    <t>支　　　　出</t>
  </si>
  <si>
    <t>项          目</t>
  </si>
  <si>
    <t>年初预算数</t>
  </si>
  <si>
    <t>调整数</t>
  </si>
  <si>
    <t>调整预算数</t>
  </si>
  <si>
    <t>科目代码</t>
  </si>
  <si>
    <t>一、市本级收入</t>
  </si>
  <si>
    <t>一、本年支出</t>
  </si>
  <si>
    <t>（一）税收收入</t>
  </si>
  <si>
    <t>一般公共服务支出</t>
  </si>
  <si>
    <t>增值税</t>
  </si>
  <si>
    <t>国防支出</t>
  </si>
  <si>
    <t>营业税</t>
  </si>
  <si>
    <t>公共安全支出</t>
  </si>
  <si>
    <t>企业所得税</t>
  </si>
  <si>
    <t>教育支出</t>
  </si>
  <si>
    <t>个人所得税</t>
  </si>
  <si>
    <t>科学技术支出</t>
  </si>
  <si>
    <t>资源税</t>
  </si>
  <si>
    <t>文化旅游体育与传媒支出</t>
  </si>
  <si>
    <t>城市维护建设税</t>
  </si>
  <si>
    <t>社会保障和就业支出</t>
  </si>
  <si>
    <t>房产税</t>
  </si>
  <si>
    <t>卫生健康支出</t>
  </si>
  <si>
    <t>印花税</t>
  </si>
  <si>
    <t>节能环保支出</t>
  </si>
  <si>
    <t>城镇土地使用税</t>
  </si>
  <si>
    <t>城乡社区支出</t>
  </si>
  <si>
    <t>土地增值税</t>
  </si>
  <si>
    <t>农林水支出</t>
  </si>
  <si>
    <t>车船税</t>
  </si>
  <si>
    <t xml:space="preserve">    其中：农业</t>
  </si>
  <si>
    <t>耕地占用税</t>
  </si>
  <si>
    <t>交通运输支出</t>
  </si>
  <si>
    <t>契税</t>
  </si>
  <si>
    <t>资源勘探信息等支出</t>
  </si>
  <si>
    <t>环保税</t>
  </si>
  <si>
    <t>商业服务业等支出</t>
  </si>
  <si>
    <t>（二）非税收入</t>
  </si>
  <si>
    <t>金融支出</t>
  </si>
  <si>
    <t>专项收入</t>
  </si>
  <si>
    <t>自然资源海洋气象等支出</t>
  </si>
  <si>
    <t>行政事业性收费收入</t>
  </si>
  <si>
    <t>住房保障支出</t>
  </si>
  <si>
    <t>罚没收入</t>
  </si>
  <si>
    <t>粮油物资储备支出</t>
  </si>
  <si>
    <t>国有资本经营收入</t>
  </si>
  <si>
    <t>灾害防治及应急管理支出</t>
  </si>
  <si>
    <t>国有资源（资产）有偿使用收入</t>
  </si>
  <si>
    <t>预备费</t>
  </si>
  <si>
    <t>捐赠收入</t>
  </si>
  <si>
    <t>债务付息支出</t>
  </si>
  <si>
    <t>政府住房基金收入</t>
  </si>
  <si>
    <t>其他支出</t>
  </si>
  <si>
    <t>其他收入</t>
  </si>
  <si>
    <t>一般公共预算收入合计</t>
  </si>
  <si>
    <t>一般公共预算支出合计</t>
  </si>
  <si>
    <t>二、上级补助收入</t>
  </si>
  <si>
    <t>二、上级专项转移支付市级使用</t>
  </si>
  <si>
    <t>返还性收入</t>
  </si>
  <si>
    <t>三、上年结转支出</t>
  </si>
  <si>
    <t>一般性转移支付收入</t>
  </si>
  <si>
    <t>四、补助县区支出</t>
  </si>
  <si>
    <t>专项转移支付收入</t>
  </si>
  <si>
    <t>返还性支出</t>
  </si>
  <si>
    <t>三、省直管县上解市收入</t>
  </si>
  <si>
    <t>一般性转移支付支出</t>
  </si>
  <si>
    <t>四、县区上解收入</t>
  </si>
  <si>
    <t>专项转移支付支出</t>
  </si>
  <si>
    <t>五、上年结转</t>
  </si>
  <si>
    <t>五、市补助省直管县支出</t>
  </si>
  <si>
    <t>六、动用预算稳定调节基金</t>
  </si>
  <si>
    <t>六、上解上级支出</t>
  </si>
  <si>
    <t>七、债务转贷收入</t>
  </si>
  <si>
    <t>七、债务转贷支出</t>
  </si>
  <si>
    <t>八、调入资金</t>
  </si>
  <si>
    <t>一般公共预算收入总计</t>
  </si>
  <si>
    <t>一般公共预算支出总计</t>
  </si>
  <si>
    <t>附表2</t>
  </si>
  <si>
    <t>2019年市级政府性基金预算调整方案（草案）</t>
  </si>
  <si>
    <t>一、本年收入</t>
  </si>
  <si>
    <t>国有土地收益基金收入</t>
  </si>
  <si>
    <t>农业土地开发资金收入</t>
  </si>
  <si>
    <t xml:space="preserve">  国有土地使用权出让收入安排的支出</t>
  </si>
  <si>
    <t>国有土地使用权出让收入</t>
  </si>
  <si>
    <t>国有土地收益基金安排的支出</t>
  </si>
  <si>
    <t>城市基础设施配套费收入</t>
  </si>
  <si>
    <t xml:space="preserve">    其中：征地和拆迁补偿支出</t>
  </si>
  <si>
    <t>车辆通行费收入</t>
  </si>
  <si>
    <t>农业土地开发资金安排的支出</t>
  </si>
  <si>
    <t>污水处理费收入</t>
  </si>
  <si>
    <t>城市基础设施配套费安排的支出</t>
  </si>
  <si>
    <t>污水处理费安排的支出</t>
  </si>
  <si>
    <t xml:space="preserve">  车辆通行费安排的支出</t>
  </si>
  <si>
    <t xml:space="preserve">  地方政府专项债务付息支出</t>
  </si>
  <si>
    <t xml:space="preserve">  其他政府性基金安排的支出</t>
  </si>
  <si>
    <t>政府性基金预算收入合计</t>
  </si>
  <si>
    <t>政府性基金预算支出合计</t>
  </si>
  <si>
    <t>二、补助县区支出</t>
  </si>
  <si>
    <t>三、上年超收</t>
  </si>
  <si>
    <t>三、上级专项转移支付市级使用</t>
  </si>
  <si>
    <t>四、调入资金</t>
  </si>
  <si>
    <t>四、上年结转安排的支出</t>
  </si>
  <si>
    <t>五、债务转贷收入</t>
  </si>
  <si>
    <t>五、债务转贷支出</t>
  </si>
  <si>
    <t>政府性基金预算收入总计</t>
  </si>
  <si>
    <t>政府性基金预算支出总计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</si>
</sst>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_ ;_ * \-#,##0_ ;_ * &quot;-&quot;??_ ;_ @_ "/>
    <numFmt numFmtId="178" formatCode="0_);[Red]\(0\)"/>
    <numFmt numFmtId="179" formatCode="0.00_);[Red]\(0.00\)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4" borderId="5" applyNumberFormat="0" applyAlignment="0" applyProtection="0"/>
    <xf numFmtId="0" fontId="20" fillId="35" borderId="6" applyNumberFormat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14" fillId="42" borderId="0" applyNumberFormat="0" applyBorder="0" applyAlignment="0" applyProtection="0"/>
    <xf numFmtId="0" fontId="22" fillId="34" borderId="8" applyNumberFormat="0" applyAlignment="0" applyProtection="0"/>
    <xf numFmtId="0" fontId="15" fillId="14" borderId="5" applyNumberFormat="0" applyAlignment="0" applyProtection="0"/>
    <xf numFmtId="0" fontId="32" fillId="0" borderId="0" applyNumberFormat="0" applyFill="0" applyBorder="0" applyAlignment="0" applyProtection="0"/>
    <xf numFmtId="0" fontId="0" fillId="43" borderId="9" applyNumberFormat="0" applyFont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47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66" applyFont="1" applyAlignment="1">
      <alignment vertical="center"/>
      <protection/>
    </xf>
    <xf numFmtId="176" fontId="1" fillId="0" borderId="0" xfId="66" applyNumberFormat="1" applyFont="1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5" fillId="0" borderId="10" xfId="66" applyFont="1" applyBorder="1" applyAlignment="1">
      <alignment horizontal="center" vertical="center"/>
      <protection/>
    </xf>
    <xf numFmtId="176" fontId="6" fillId="0" borderId="10" xfId="66" applyNumberFormat="1" applyFont="1" applyFill="1" applyBorder="1" applyAlignment="1">
      <alignment horizontal="center" vertical="center" wrapText="1"/>
      <protection/>
    </xf>
    <xf numFmtId="176" fontId="5" fillId="0" borderId="10" xfId="66" applyNumberFormat="1" applyFont="1" applyFill="1" applyBorder="1" applyAlignment="1">
      <alignment horizontal="center" vertical="center" wrapText="1"/>
      <protection/>
    </xf>
    <xf numFmtId="176" fontId="6" fillId="0" borderId="10" xfId="66" applyNumberFormat="1" applyFont="1" applyFill="1" applyBorder="1" applyAlignment="1">
      <alignment horizontal="center" vertical="center"/>
      <protection/>
    </xf>
    <xf numFmtId="1" fontId="5" fillId="0" borderId="10" xfId="69" applyNumberFormat="1" applyFont="1" applyFill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left" vertical="center"/>
      <protection/>
    </xf>
    <xf numFmtId="176" fontId="8" fillId="0" borderId="10" xfId="66" applyNumberFormat="1" applyFont="1" applyBorder="1" applyAlignment="1">
      <alignment/>
      <protection/>
    </xf>
    <xf numFmtId="176" fontId="7" fillId="0" borderId="10" xfId="83" applyNumberFormat="1" applyFont="1" applyBorder="1" applyAlignment="1">
      <alignment vertical="center"/>
    </xf>
    <xf numFmtId="49" fontId="7" fillId="0" borderId="10" xfId="62" applyNumberFormat="1" applyFont="1" applyFill="1" applyBorder="1" applyAlignment="1" applyProtection="1">
      <alignment horizontal="left" vertical="center" wrapText="1"/>
      <protection/>
    </xf>
    <xf numFmtId="176" fontId="7" fillId="0" borderId="10" xfId="62" applyNumberFormat="1" applyFont="1" applyFill="1" applyBorder="1" applyAlignment="1">
      <alignment horizontal="right" vertical="center"/>
      <protection/>
    </xf>
    <xf numFmtId="49" fontId="5" fillId="0" borderId="10" xfId="61" applyNumberFormat="1" applyFont="1" applyFill="1" applyBorder="1" applyAlignment="1" applyProtection="1">
      <alignment horizontal="left" vertical="center" wrapText="1" indent="1"/>
      <protection/>
    </xf>
    <xf numFmtId="176" fontId="6" fillId="0" borderId="10" xfId="66" applyNumberFormat="1" applyFont="1" applyBorder="1" applyAlignment="1">
      <alignment/>
      <protection/>
    </xf>
    <xf numFmtId="176" fontId="5" fillId="0" borderId="10" xfId="83" applyNumberFormat="1" applyFont="1" applyBorder="1" applyAlignment="1">
      <alignment vertical="center"/>
    </xf>
    <xf numFmtId="49" fontId="5" fillId="0" borderId="10" xfId="62" applyNumberFormat="1" applyFont="1" applyFill="1" applyBorder="1" applyAlignment="1" applyProtection="1">
      <alignment horizontal="left" vertical="center" wrapText="1"/>
      <protection/>
    </xf>
    <xf numFmtId="176" fontId="5" fillId="0" borderId="10" xfId="62" applyNumberFormat="1" applyFont="1" applyFill="1" applyBorder="1" applyAlignment="1">
      <alignment horizontal="right" vertical="center"/>
      <protection/>
    </xf>
    <xf numFmtId="49" fontId="5" fillId="0" borderId="10" xfId="62" applyNumberFormat="1" applyFont="1" applyFill="1" applyBorder="1" applyAlignment="1" applyProtection="1">
      <alignment horizontal="left" vertical="center" wrapText="1" indent="1"/>
      <protection/>
    </xf>
    <xf numFmtId="0" fontId="5" fillId="0" borderId="11" xfId="15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5" fillId="0" borderId="10" xfId="15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66" applyFont="1" applyBorder="1" applyAlignment="1">
      <alignment vertical="center"/>
      <protection/>
    </xf>
    <xf numFmtId="0" fontId="7" fillId="0" borderId="10" xfId="66" applyFont="1" applyFill="1" applyBorder="1" applyAlignment="1">
      <alignment horizontal="center" vertical="center"/>
      <protection/>
    </xf>
    <xf numFmtId="176" fontId="7" fillId="0" borderId="10" xfId="83" applyNumberFormat="1" applyFont="1" applyFill="1" applyBorder="1" applyAlignment="1">
      <alignment vertical="center"/>
    </xf>
    <xf numFmtId="176" fontId="7" fillId="0" borderId="10" xfId="83" applyNumberFormat="1" applyFont="1" applyFill="1" applyBorder="1" applyAlignment="1" applyProtection="1">
      <alignment vertical="center"/>
      <protection/>
    </xf>
    <xf numFmtId="49" fontId="7" fillId="0" borderId="10" xfId="61" applyNumberFormat="1" applyFont="1" applyFill="1" applyBorder="1" applyAlignment="1" applyProtection="1">
      <alignment vertical="center" wrapText="1"/>
      <protection/>
    </xf>
    <xf numFmtId="3" fontId="7" fillId="0" borderId="10" xfId="71" applyNumberFormat="1" applyFont="1" applyFill="1" applyBorder="1" applyAlignment="1" applyProtection="1">
      <alignment horizontal="left" vertical="center"/>
      <protection/>
    </xf>
    <xf numFmtId="176" fontId="7" fillId="0" borderId="10" xfId="66" applyNumberFormat="1" applyFont="1" applyFill="1" applyBorder="1" applyAlignment="1">
      <alignment vertical="center"/>
      <protection/>
    </xf>
    <xf numFmtId="0" fontId="7" fillId="0" borderId="10" xfId="66" applyFont="1" applyFill="1" applyBorder="1" applyAlignment="1">
      <alignment horizontal="left" vertical="center"/>
      <protection/>
    </xf>
    <xf numFmtId="0" fontId="7" fillId="0" borderId="10" xfId="66" applyFont="1" applyFill="1" applyBorder="1" applyAlignment="1">
      <alignment vertical="center"/>
      <protection/>
    </xf>
    <xf numFmtId="177" fontId="1" fillId="0" borderId="0" xfId="66" applyNumberFormat="1" applyFont="1" applyAlignment="1">
      <alignment vertical="center"/>
      <protection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66" applyFont="1" applyFill="1" applyAlignment="1">
      <alignment vertical="center"/>
      <protection/>
    </xf>
    <xf numFmtId="176" fontId="2" fillId="0" borderId="0" xfId="66" applyNumberFormat="1" applyFont="1" applyFill="1" applyAlignment="1">
      <alignment vertical="center"/>
      <protection/>
    </xf>
    <xf numFmtId="0" fontId="2" fillId="0" borderId="0" xfId="66" applyFont="1" applyFill="1" applyAlignment="1">
      <alignment vertical="center"/>
      <protection/>
    </xf>
    <xf numFmtId="176" fontId="9" fillId="0" borderId="0" xfId="66" applyNumberFormat="1" applyFont="1" applyFill="1" applyAlignment="1">
      <alignment vertical="center"/>
      <protection/>
    </xf>
    <xf numFmtId="0" fontId="7" fillId="0" borderId="10" xfId="68" applyFont="1" applyFill="1" applyBorder="1" applyAlignment="1">
      <alignment vertical="center"/>
      <protection/>
    </xf>
    <xf numFmtId="176" fontId="7" fillId="0" borderId="10" xfId="68" applyNumberFormat="1" applyFont="1" applyFill="1" applyBorder="1" applyAlignment="1">
      <alignment vertical="center"/>
      <protection/>
    </xf>
    <xf numFmtId="176" fontId="6" fillId="0" borderId="10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178" fontId="8" fillId="0" borderId="10" xfId="0" applyNumberFormat="1" applyFont="1" applyFill="1" applyBorder="1" applyAlignment="1">
      <alignment vertical="center"/>
    </xf>
    <xf numFmtId="0" fontId="5" fillId="0" borderId="10" xfId="68" applyFont="1" applyFill="1" applyBorder="1" applyAlignment="1">
      <alignment vertical="center"/>
      <protection/>
    </xf>
    <xf numFmtId="176" fontId="5" fillId="0" borderId="10" xfId="68" applyNumberFormat="1" applyFont="1" applyFill="1" applyBorder="1" applyAlignment="1">
      <alignment vertical="center"/>
      <protection/>
    </xf>
    <xf numFmtId="3" fontId="5" fillId="0" borderId="10" xfId="71" applyNumberFormat="1" applyFont="1" applyFill="1" applyBorder="1" applyAlignment="1" applyProtection="1">
      <alignment horizontal="left" vertical="center" indent="1"/>
      <protection/>
    </xf>
    <xf numFmtId="178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9" fontId="7" fillId="0" borderId="10" xfId="67" applyNumberFormat="1" applyFont="1" applyFill="1" applyBorder="1" applyAlignment="1">
      <alignment horizontal="center" vertical="center"/>
      <protection/>
    </xf>
    <xf numFmtId="176" fontId="7" fillId="0" borderId="10" xfId="83" applyNumberFormat="1" applyFont="1" applyFill="1" applyBorder="1" applyAlignment="1" applyProtection="1">
      <alignment horizontal="right" vertical="center"/>
      <protection/>
    </xf>
    <xf numFmtId="179" fontId="7" fillId="0" borderId="10" xfId="67" applyNumberFormat="1" applyFont="1" applyFill="1" applyBorder="1" applyAlignment="1">
      <alignment horizontal="center" vertical="center" wrapText="1"/>
      <protection/>
    </xf>
    <xf numFmtId="178" fontId="7" fillId="0" borderId="10" xfId="83" applyNumberFormat="1" applyFont="1" applyFill="1" applyBorder="1" applyAlignment="1" applyProtection="1">
      <alignment horizontal="right" vertical="center"/>
      <protection/>
    </xf>
    <xf numFmtId="176" fontId="7" fillId="0" borderId="10" xfId="68" applyNumberFormat="1" applyFont="1" applyBorder="1" applyAlignment="1">
      <alignment vertical="center"/>
      <protection/>
    </xf>
    <xf numFmtId="176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178" fontId="8" fillId="0" borderId="10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176" fontId="5" fillId="0" borderId="10" xfId="68" applyNumberFormat="1" applyFont="1" applyBorder="1" applyAlignment="1">
      <alignment vertical="center"/>
      <protection/>
    </xf>
    <xf numFmtId="3" fontId="6" fillId="0" borderId="10" xfId="71" applyNumberFormat="1" applyFont="1" applyFill="1" applyBorder="1" applyAlignment="1" applyProtection="1">
      <alignment horizontal="left" vertical="center" indent="1"/>
      <protection/>
    </xf>
    <xf numFmtId="176" fontId="7" fillId="0" borderId="10" xfId="66" applyNumberFormat="1" applyFont="1" applyFill="1" applyBorder="1" applyAlignment="1">
      <alignment horizontal="right" vertical="center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66" applyFont="1" applyFill="1" applyAlignment="1">
      <alignment horizontal="center" vertical="center"/>
      <protection/>
    </xf>
    <xf numFmtId="176" fontId="1" fillId="0" borderId="12" xfId="66" applyNumberFormat="1" applyFont="1" applyFill="1" applyBorder="1" applyAlignment="1">
      <alignment horizontal="right" vertical="center" wrapText="1"/>
      <protection/>
    </xf>
    <xf numFmtId="0" fontId="4" fillId="0" borderId="12" xfId="0" applyFont="1" applyFill="1" applyBorder="1" applyAlignment="1">
      <alignment horizontal="right" vertical="center" wrapText="1"/>
    </xf>
    <xf numFmtId="0" fontId="5" fillId="0" borderId="13" xfId="66" applyFont="1" applyBorder="1" applyAlignment="1">
      <alignment horizontal="center" vertical="center"/>
      <protection/>
    </xf>
    <xf numFmtId="0" fontId="5" fillId="0" borderId="14" xfId="66" applyFont="1" applyBorder="1" applyAlignment="1">
      <alignment horizontal="center" vertical="center"/>
      <protection/>
    </xf>
    <xf numFmtId="0" fontId="5" fillId="0" borderId="15" xfId="66" applyFont="1" applyBorder="1" applyAlignment="1">
      <alignment horizontal="center" vertical="center"/>
      <protection/>
    </xf>
    <xf numFmtId="0" fontId="3" fillId="0" borderId="0" xfId="66" applyFont="1" applyAlignment="1">
      <alignment horizontal="center" vertical="center"/>
      <protection/>
    </xf>
    <xf numFmtId="176" fontId="1" fillId="0" borderId="12" xfId="66" applyNumberFormat="1" applyFont="1" applyBorder="1" applyAlignment="1">
      <alignment horizontal="right" vertical="center" wrapText="1"/>
      <protection/>
    </xf>
    <xf numFmtId="0" fontId="4" fillId="0" borderId="12" xfId="70" applyFont="1" applyBorder="1" applyAlignment="1">
      <alignment vertical="center" wrapText="1"/>
      <protection/>
    </xf>
  </cellXfs>
  <cellStyles count="88">
    <cellStyle name="Normal" xfId="0"/>
    <cellStyle name="?鹎%U龡&amp;H齲_x0001_C铣_x0014__x0007__x0001__x0001_ 3 5 3" xfId="15"/>
    <cellStyle name="20% - 强调文字颜色 1" xfId="16"/>
    <cellStyle name="20% - 强调文字颜色 1 18 7 4 4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20% - 着色 1" xfId="23"/>
    <cellStyle name="20% - 着色 2" xfId="24"/>
    <cellStyle name="20% - 着色 3" xfId="25"/>
    <cellStyle name="20% - 着色 4" xfId="26"/>
    <cellStyle name="20% - 着色 5" xfId="27"/>
    <cellStyle name="20% - 着色 6" xfId="28"/>
    <cellStyle name="40% - 强调文字颜色 1" xfId="29"/>
    <cellStyle name="40% - 强调文字颜色 2" xfId="30"/>
    <cellStyle name="40% - 强调文字颜色 3" xfId="31"/>
    <cellStyle name="40% - 强调文字颜色 4" xfId="32"/>
    <cellStyle name="40% - 强调文字颜色 5" xfId="33"/>
    <cellStyle name="40% - 强调文字颜色 6" xfId="34"/>
    <cellStyle name="40% - 着色 1" xfId="35"/>
    <cellStyle name="40% - 着色 2" xfId="36"/>
    <cellStyle name="40% - 着色 3" xfId="37"/>
    <cellStyle name="40% - 着色 4" xfId="38"/>
    <cellStyle name="40% - 着色 5" xfId="39"/>
    <cellStyle name="40% - 着色 6" xfId="40"/>
    <cellStyle name="60% - 强调文字颜色 1" xfId="41"/>
    <cellStyle name="60% - 强调文字颜色 2" xfId="42"/>
    <cellStyle name="60% - 强调文字颜色 3" xfId="43"/>
    <cellStyle name="60% - 强调文字颜色 4" xfId="44"/>
    <cellStyle name="60% - 强调文字颜色 5" xfId="45"/>
    <cellStyle name="60% - 强调文字颜色 6" xfId="46"/>
    <cellStyle name="60% - 着色 1" xfId="47"/>
    <cellStyle name="60% - 着色 2" xfId="48"/>
    <cellStyle name="60% - 着色 3" xfId="49"/>
    <cellStyle name="60% - 着色 4" xfId="50"/>
    <cellStyle name="60% - 着色 5" xfId="51"/>
    <cellStyle name="60% - 着色 6" xfId="52"/>
    <cellStyle name="Percent" xfId="53"/>
    <cellStyle name="标题" xfId="54"/>
    <cellStyle name="标题 1" xfId="55"/>
    <cellStyle name="标题 2" xfId="56"/>
    <cellStyle name="标题 3" xfId="57"/>
    <cellStyle name="标题 4" xfId="58"/>
    <cellStyle name="差" xfId="59"/>
    <cellStyle name="常规 10" xfId="60"/>
    <cellStyle name="常规 11 5" xfId="61"/>
    <cellStyle name="常规 13" xfId="62"/>
    <cellStyle name="常规 15" xfId="63"/>
    <cellStyle name="常规 2" xfId="64"/>
    <cellStyle name="常规 23 2" xfId="65"/>
    <cellStyle name="常规 28" xfId="66"/>
    <cellStyle name="常规_2014年公共财政支出预算表（到项级科目）" xfId="67"/>
    <cellStyle name="常规_20170103省级2017年预算情况表" xfId="68"/>
    <cellStyle name="常规_Book1" xfId="69"/>
    <cellStyle name="常规_附件2,3" xfId="70"/>
    <cellStyle name="常规_河南省2011年度财政总决算生成表20120425" xfId="71"/>
    <cellStyle name="Hyperlink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千位分隔 4" xfId="83"/>
    <cellStyle name="Comma [0]" xfId="84"/>
    <cellStyle name="强调文字颜色 1" xfId="85"/>
    <cellStyle name="强调文字颜色 2" xfId="86"/>
    <cellStyle name="强调文字颜色 3" xfId="87"/>
    <cellStyle name="强调文字颜色 4" xfId="88"/>
    <cellStyle name="强调文字颜色 5" xfId="89"/>
    <cellStyle name="强调文字颜色 6" xfId="90"/>
    <cellStyle name="适中" xfId="91"/>
    <cellStyle name="输出" xfId="92"/>
    <cellStyle name="输入" xfId="93"/>
    <cellStyle name="Followed Hyperlink" xfId="94"/>
    <cellStyle name="注释" xfId="95"/>
    <cellStyle name="着色 1" xfId="96"/>
    <cellStyle name="着色 2" xfId="97"/>
    <cellStyle name="着色 3" xfId="98"/>
    <cellStyle name="着色 4" xfId="99"/>
    <cellStyle name="着色 5" xfId="100"/>
    <cellStyle name="着色 6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showZeros="0" tabSelected="1" view="pageBreakPreview" zoomScaleSheetLayoutView="100" zoomScalePageLayoutView="0" workbookViewId="0" topLeftCell="A1">
      <selection activeCell="E9" sqref="E9"/>
    </sheetView>
  </sheetViews>
  <sheetFormatPr defaultColWidth="9.00390625" defaultRowHeight="13.5"/>
  <cols>
    <col min="1" max="1" width="37.50390625" style="0" customWidth="1"/>
    <col min="2" max="2" width="12.375" style="37" customWidth="1"/>
    <col min="3" max="3" width="9.875" style="37" customWidth="1"/>
    <col min="4" max="4" width="12.50390625" style="37" customWidth="1"/>
    <col min="5" max="5" width="36.75390625" style="0" customWidth="1"/>
    <col min="6" max="6" width="12.75390625" style="0" customWidth="1"/>
    <col min="7" max="7" width="9.25390625" style="0" customWidth="1"/>
    <col min="8" max="8" width="12.50390625" style="38" customWidth="1"/>
    <col min="9" max="9" width="1.00390625" style="38" hidden="1" customWidth="1"/>
  </cols>
  <sheetData>
    <row r="1" spans="1:8" ht="12.75" customHeight="1">
      <c r="A1" s="39" t="s">
        <v>0</v>
      </c>
      <c r="B1" s="40"/>
      <c r="C1" s="40"/>
      <c r="D1" s="40"/>
      <c r="E1" s="41"/>
      <c r="F1" s="40"/>
      <c r="G1" s="40"/>
      <c r="H1" s="42"/>
    </row>
    <row r="2" spans="1:8" ht="21.75" customHeight="1">
      <c r="A2" s="69" t="s">
        <v>1</v>
      </c>
      <c r="B2" s="69"/>
      <c r="C2" s="69"/>
      <c r="D2" s="69"/>
      <c r="E2" s="69"/>
      <c r="F2" s="69"/>
      <c r="G2" s="69"/>
      <c r="H2" s="69"/>
    </row>
    <row r="3" spans="1:8" ht="13.5" customHeight="1">
      <c r="A3" s="41"/>
      <c r="B3" s="40"/>
      <c r="C3" s="40"/>
      <c r="D3" s="40"/>
      <c r="E3" s="41"/>
      <c r="F3" s="40"/>
      <c r="G3" s="70" t="s">
        <v>2</v>
      </c>
      <c r="H3" s="71"/>
    </row>
    <row r="4" spans="1:8" ht="16.5" customHeight="1">
      <c r="A4" s="72" t="s">
        <v>3</v>
      </c>
      <c r="B4" s="73"/>
      <c r="C4" s="73"/>
      <c r="D4" s="74"/>
      <c r="E4" s="72" t="s">
        <v>4</v>
      </c>
      <c r="F4" s="73"/>
      <c r="G4" s="73"/>
      <c r="H4" s="74"/>
    </row>
    <row r="5" spans="1:9" ht="19.5" customHeight="1">
      <c r="A5" s="5" t="s">
        <v>5</v>
      </c>
      <c r="B5" s="6" t="s">
        <v>6</v>
      </c>
      <c r="C5" s="7" t="s">
        <v>7</v>
      </c>
      <c r="D5" s="8" t="s">
        <v>8</v>
      </c>
      <c r="E5" s="9" t="s">
        <v>5</v>
      </c>
      <c r="F5" s="6" t="s">
        <v>6</v>
      </c>
      <c r="G5" s="7" t="s">
        <v>7</v>
      </c>
      <c r="H5" s="8" t="s">
        <v>8</v>
      </c>
      <c r="I5" s="38" t="s">
        <v>9</v>
      </c>
    </row>
    <row r="6" spans="1:9" s="35" customFormat="1" ht="22.5" customHeight="1">
      <c r="A6" s="43" t="s">
        <v>10</v>
      </c>
      <c r="B6" s="44">
        <f>B7+B22</f>
        <v>910000</v>
      </c>
      <c r="C6" s="45"/>
      <c r="D6" s="46">
        <f>B6+C6</f>
        <v>910000</v>
      </c>
      <c r="E6" s="47" t="s">
        <v>11</v>
      </c>
      <c r="F6" s="48">
        <f>SUM(F7:F30)</f>
        <v>1341700</v>
      </c>
      <c r="G6" s="48">
        <f>G17</f>
        <v>333</v>
      </c>
      <c r="H6" s="48">
        <f>SUM(H7:H30)-H18</f>
        <v>1342033</v>
      </c>
      <c r="I6" s="67"/>
    </row>
    <row r="7" spans="1:9" s="35" customFormat="1" ht="22.5" customHeight="1">
      <c r="A7" s="49" t="s">
        <v>12</v>
      </c>
      <c r="B7" s="50">
        <f>SUM(B8:B21)</f>
        <v>637760</v>
      </c>
      <c r="C7" s="45"/>
      <c r="D7" s="45">
        <f>B7+C7</f>
        <v>637760</v>
      </c>
      <c r="E7" s="51" t="s">
        <v>13</v>
      </c>
      <c r="F7" s="52">
        <v>130277</v>
      </c>
      <c r="G7" s="52"/>
      <c r="H7" s="52">
        <f aca="true" t="shared" si="0" ref="H7:H18">F7+G7</f>
        <v>130277</v>
      </c>
      <c r="I7" s="67"/>
    </row>
    <row r="8" spans="1:9" s="35" customFormat="1" ht="22.5" customHeight="1">
      <c r="A8" s="51" t="s">
        <v>14</v>
      </c>
      <c r="B8" s="50">
        <v>269000</v>
      </c>
      <c r="C8" s="45"/>
      <c r="D8" s="45">
        <f>B8+C8</f>
        <v>269000</v>
      </c>
      <c r="E8" s="51" t="s">
        <v>15</v>
      </c>
      <c r="F8" s="52">
        <v>6985</v>
      </c>
      <c r="G8" s="52"/>
      <c r="H8" s="52">
        <f t="shared" si="0"/>
        <v>6985</v>
      </c>
      <c r="I8" s="67"/>
    </row>
    <row r="9" spans="1:9" s="35" customFormat="1" ht="22.5" customHeight="1">
      <c r="A9" s="51" t="s">
        <v>16</v>
      </c>
      <c r="B9" s="50">
        <v>400</v>
      </c>
      <c r="C9" s="45"/>
      <c r="D9" s="45">
        <v>400</v>
      </c>
      <c r="E9" s="51" t="s">
        <v>17</v>
      </c>
      <c r="F9" s="52">
        <v>130134</v>
      </c>
      <c r="G9" s="52"/>
      <c r="H9" s="52">
        <f t="shared" si="0"/>
        <v>130134</v>
      </c>
      <c r="I9" s="67"/>
    </row>
    <row r="10" spans="1:9" s="35" customFormat="1" ht="22.5" customHeight="1">
      <c r="A10" s="51" t="s">
        <v>18</v>
      </c>
      <c r="B10" s="50">
        <v>115500</v>
      </c>
      <c r="C10" s="45"/>
      <c r="D10" s="45">
        <f aca="true" t="shared" si="1" ref="D10:D17">B10+C10</f>
        <v>115500</v>
      </c>
      <c r="E10" s="51" t="s">
        <v>19</v>
      </c>
      <c r="F10" s="52">
        <v>184177</v>
      </c>
      <c r="G10" s="52"/>
      <c r="H10" s="52">
        <f t="shared" si="0"/>
        <v>184177</v>
      </c>
      <c r="I10" s="67"/>
    </row>
    <row r="11" spans="1:9" s="35" customFormat="1" ht="22.5" customHeight="1">
      <c r="A11" s="51" t="s">
        <v>20</v>
      </c>
      <c r="B11" s="50">
        <v>48500</v>
      </c>
      <c r="C11" s="45"/>
      <c r="D11" s="45">
        <f t="shared" si="1"/>
        <v>48500</v>
      </c>
      <c r="E11" s="51" t="s">
        <v>21</v>
      </c>
      <c r="F11" s="52">
        <v>33182</v>
      </c>
      <c r="G11" s="52"/>
      <c r="H11" s="52">
        <f t="shared" si="0"/>
        <v>33182</v>
      </c>
      <c r="I11" s="67"/>
    </row>
    <row r="12" spans="1:9" s="35" customFormat="1" ht="22.5" customHeight="1">
      <c r="A12" s="51" t="s">
        <v>22</v>
      </c>
      <c r="B12" s="50">
        <v>5500</v>
      </c>
      <c r="C12" s="45"/>
      <c r="D12" s="45">
        <f t="shared" si="1"/>
        <v>5500</v>
      </c>
      <c r="E12" s="51" t="s">
        <v>23</v>
      </c>
      <c r="F12" s="52">
        <v>69139</v>
      </c>
      <c r="G12" s="52"/>
      <c r="H12" s="52">
        <f t="shared" si="0"/>
        <v>69139</v>
      </c>
      <c r="I12" s="67"/>
    </row>
    <row r="13" spans="1:9" s="35" customFormat="1" ht="22.5" customHeight="1">
      <c r="A13" s="51" t="s">
        <v>24</v>
      </c>
      <c r="B13" s="50">
        <v>58500</v>
      </c>
      <c r="C13" s="45"/>
      <c r="D13" s="45">
        <f t="shared" si="1"/>
        <v>58500</v>
      </c>
      <c r="E13" s="51" t="s">
        <v>25</v>
      </c>
      <c r="F13" s="52">
        <v>125802</v>
      </c>
      <c r="G13" s="52"/>
      <c r="H13" s="52">
        <f t="shared" si="0"/>
        <v>125802</v>
      </c>
      <c r="I13" s="67">
        <v>2013699</v>
      </c>
    </row>
    <row r="14" spans="1:9" s="35" customFormat="1" ht="22.5" customHeight="1">
      <c r="A14" s="51" t="s">
        <v>26</v>
      </c>
      <c r="B14" s="50">
        <v>3500</v>
      </c>
      <c r="C14" s="45"/>
      <c r="D14" s="45">
        <f t="shared" si="1"/>
        <v>3500</v>
      </c>
      <c r="E14" s="51" t="s">
        <v>27</v>
      </c>
      <c r="F14" s="52">
        <v>83500</v>
      </c>
      <c r="G14" s="52"/>
      <c r="H14" s="52">
        <f t="shared" si="0"/>
        <v>83500</v>
      </c>
      <c r="I14" s="67"/>
    </row>
    <row r="15" spans="1:9" s="35" customFormat="1" ht="22.5" customHeight="1">
      <c r="A15" s="51" t="s">
        <v>28</v>
      </c>
      <c r="B15" s="50">
        <v>1750</v>
      </c>
      <c r="C15" s="45"/>
      <c r="D15" s="45">
        <f t="shared" si="1"/>
        <v>1750</v>
      </c>
      <c r="E15" s="51" t="s">
        <v>29</v>
      </c>
      <c r="F15" s="52">
        <v>19286</v>
      </c>
      <c r="G15" s="52"/>
      <c r="H15" s="52">
        <f t="shared" si="0"/>
        <v>19286</v>
      </c>
      <c r="I15" s="67"/>
    </row>
    <row r="16" spans="1:9" s="35" customFormat="1" ht="22.5" customHeight="1">
      <c r="A16" s="51" t="s">
        <v>30</v>
      </c>
      <c r="B16" s="50">
        <v>2400</v>
      </c>
      <c r="C16" s="45"/>
      <c r="D16" s="45">
        <f t="shared" si="1"/>
        <v>2400</v>
      </c>
      <c r="E16" s="51" t="s">
        <v>31</v>
      </c>
      <c r="F16" s="52">
        <v>110849</v>
      </c>
      <c r="G16" s="52"/>
      <c r="H16" s="52">
        <f t="shared" si="0"/>
        <v>110849</v>
      </c>
      <c r="I16" s="67"/>
    </row>
    <row r="17" spans="1:9" s="35" customFormat="1" ht="22.5" customHeight="1">
      <c r="A17" s="51" t="s">
        <v>32</v>
      </c>
      <c r="B17" s="50">
        <v>10</v>
      </c>
      <c r="C17" s="45"/>
      <c r="D17" s="45">
        <f t="shared" si="1"/>
        <v>10</v>
      </c>
      <c r="E17" s="51" t="s">
        <v>33</v>
      </c>
      <c r="F17" s="52">
        <v>84752</v>
      </c>
      <c r="G17" s="52">
        <f>G18</f>
        <v>333</v>
      </c>
      <c r="H17" s="52">
        <f t="shared" si="0"/>
        <v>85085</v>
      </c>
      <c r="I17" s="67"/>
    </row>
    <row r="18" spans="1:9" s="35" customFormat="1" ht="22.5" customHeight="1">
      <c r="A18" s="51" t="s">
        <v>34</v>
      </c>
      <c r="B18" s="50">
        <v>1800</v>
      </c>
      <c r="C18" s="45"/>
      <c r="D18" s="45">
        <f aca="true" t="shared" si="2" ref="D18:D30">B18+C18</f>
        <v>1800</v>
      </c>
      <c r="E18" s="51" t="s">
        <v>35</v>
      </c>
      <c r="F18" s="52"/>
      <c r="G18" s="52">
        <v>333</v>
      </c>
      <c r="H18" s="52">
        <f t="shared" si="0"/>
        <v>333</v>
      </c>
      <c r="I18" s="67"/>
    </row>
    <row r="19" spans="1:9" s="35" customFormat="1" ht="22.5" customHeight="1">
      <c r="A19" s="51" t="s">
        <v>36</v>
      </c>
      <c r="B19" s="50">
        <v>4000</v>
      </c>
      <c r="C19" s="45"/>
      <c r="D19" s="45">
        <f t="shared" si="2"/>
        <v>4000</v>
      </c>
      <c r="E19" s="51" t="s">
        <v>37</v>
      </c>
      <c r="F19" s="52">
        <v>75533</v>
      </c>
      <c r="G19" s="52"/>
      <c r="H19" s="52">
        <f aca="true" t="shared" si="3" ref="H19:H29">F19+G19</f>
        <v>75533</v>
      </c>
      <c r="I19" s="67"/>
    </row>
    <row r="20" spans="1:9" s="35" customFormat="1" ht="22.5" customHeight="1">
      <c r="A20" s="51" t="s">
        <v>38</v>
      </c>
      <c r="B20" s="50">
        <v>126000</v>
      </c>
      <c r="C20" s="45"/>
      <c r="D20" s="45">
        <f t="shared" si="2"/>
        <v>126000</v>
      </c>
      <c r="E20" s="51" t="s">
        <v>39</v>
      </c>
      <c r="F20" s="52">
        <v>10757</v>
      </c>
      <c r="G20" s="52"/>
      <c r="H20" s="52">
        <f t="shared" si="3"/>
        <v>10757</v>
      </c>
      <c r="I20" s="67"/>
    </row>
    <row r="21" spans="1:9" s="35" customFormat="1" ht="22.5" customHeight="1">
      <c r="A21" s="51" t="s">
        <v>40</v>
      </c>
      <c r="B21" s="50">
        <v>900</v>
      </c>
      <c r="C21" s="45"/>
      <c r="D21" s="45">
        <f t="shared" si="2"/>
        <v>900</v>
      </c>
      <c r="E21" s="51" t="s">
        <v>41</v>
      </c>
      <c r="F21" s="52">
        <v>1993</v>
      </c>
      <c r="G21" s="52"/>
      <c r="H21" s="52">
        <f t="shared" si="3"/>
        <v>1993</v>
      </c>
      <c r="I21" s="67"/>
    </row>
    <row r="22" spans="1:9" s="35" customFormat="1" ht="22.5" customHeight="1">
      <c r="A22" s="49" t="s">
        <v>42</v>
      </c>
      <c r="B22" s="50">
        <f>SUM(B23:B30)</f>
        <v>272240</v>
      </c>
      <c r="C22" s="45"/>
      <c r="D22" s="45">
        <f t="shared" si="2"/>
        <v>272240</v>
      </c>
      <c r="E22" s="51" t="s">
        <v>43</v>
      </c>
      <c r="F22" s="52">
        <v>1878</v>
      </c>
      <c r="G22" s="52"/>
      <c r="H22" s="52">
        <f t="shared" si="3"/>
        <v>1878</v>
      </c>
      <c r="I22" s="67"/>
    </row>
    <row r="23" spans="1:9" s="35" customFormat="1" ht="22.5" customHeight="1">
      <c r="A23" s="51" t="s">
        <v>44</v>
      </c>
      <c r="B23" s="50">
        <v>87000</v>
      </c>
      <c r="C23" s="45"/>
      <c r="D23" s="45">
        <f t="shared" si="2"/>
        <v>87000</v>
      </c>
      <c r="E23" s="51" t="s">
        <v>45</v>
      </c>
      <c r="F23" s="52">
        <v>544</v>
      </c>
      <c r="G23" s="52"/>
      <c r="H23" s="52">
        <f t="shared" si="3"/>
        <v>544</v>
      </c>
      <c r="I23" s="67"/>
    </row>
    <row r="24" spans="1:9" s="35" customFormat="1" ht="22.5" customHeight="1">
      <c r="A24" s="51" t="s">
        <v>46</v>
      </c>
      <c r="B24" s="50">
        <v>45000</v>
      </c>
      <c r="C24" s="45"/>
      <c r="D24" s="45">
        <f t="shared" si="2"/>
        <v>45000</v>
      </c>
      <c r="E24" s="51" t="s">
        <v>47</v>
      </c>
      <c r="F24" s="52">
        <v>54734</v>
      </c>
      <c r="G24" s="52"/>
      <c r="H24" s="52">
        <f t="shared" si="3"/>
        <v>54734</v>
      </c>
      <c r="I24" s="67"/>
    </row>
    <row r="25" spans="1:9" s="35" customFormat="1" ht="22.5" customHeight="1">
      <c r="A25" s="51" t="s">
        <v>48</v>
      </c>
      <c r="B25" s="50">
        <v>40000</v>
      </c>
      <c r="C25" s="45"/>
      <c r="D25" s="45">
        <f t="shared" si="2"/>
        <v>40000</v>
      </c>
      <c r="E25" s="51" t="s">
        <v>49</v>
      </c>
      <c r="F25" s="52">
        <v>5241</v>
      </c>
      <c r="G25" s="52"/>
      <c r="H25" s="52">
        <f t="shared" si="3"/>
        <v>5241</v>
      </c>
      <c r="I25" s="67"/>
    </row>
    <row r="26" spans="1:9" s="35" customFormat="1" ht="22.5" customHeight="1">
      <c r="A26" s="51" t="s">
        <v>50</v>
      </c>
      <c r="B26" s="50">
        <v>21540</v>
      </c>
      <c r="C26" s="45"/>
      <c r="D26" s="45">
        <f t="shared" si="2"/>
        <v>21540</v>
      </c>
      <c r="E26" s="51" t="s">
        <v>51</v>
      </c>
      <c r="F26" s="52">
        <v>10179</v>
      </c>
      <c r="G26" s="52"/>
      <c r="H26" s="52">
        <f t="shared" si="3"/>
        <v>10179</v>
      </c>
      <c r="I26" s="67">
        <v>2040202</v>
      </c>
    </row>
    <row r="27" spans="1:9" s="35" customFormat="1" ht="22.5" customHeight="1">
      <c r="A27" s="51" t="s">
        <v>52</v>
      </c>
      <c r="B27" s="53">
        <v>38500</v>
      </c>
      <c r="C27" s="53"/>
      <c r="D27" s="45">
        <f t="shared" si="2"/>
        <v>38500</v>
      </c>
      <c r="E27" s="51" t="s">
        <v>53</v>
      </c>
      <c r="F27" s="52">
        <v>33000</v>
      </c>
      <c r="G27" s="52"/>
      <c r="H27" s="52">
        <f t="shared" si="3"/>
        <v>33000</v>
      </c>
      <c r="I27" s="67">
        <v>2040299</v>
      </c>
    </row>
    <row r="28" spans="1:9" s="35" customFormat="1" ht="22.5" customHeight="1">
      <c r="A28" s="51" t="s">
        <v>54</v>
      </c>
      <c r="B28" s="53"/>
      <c r="C28" s="53"/>
      <c r="D28" s="45">
        <f t="shared" si="2"/>
        <v>0</v>
      </c>
      <c r="E28" s="51" t="s">
        <v>55</v>
      </c>
      <c r="F28" s="52">
        <v>26100</v>
      </c>
      <c r="G28" s="52"/>
      <c r="H28" s="52">
        <f t="shared" si="3"/>
        <v>26100</v>
      </c>
      <c r="I28" s="67"/>
    </row>
    <row r="29" spans="1:9" s="35" customFormat="1" ht="22.5" customHeight="1">
      <c r="A29" s="51" t="s">
        <v>56</v>
      </c>
      <c r="B29" s="50">
        <v>11000</v>
      </c>
      <c r="C29" s="45"/>
      <c r="D29" s="45">
        <f t="shared" si="2"/>
        <v>11000</v>
      </c>
      <c r="E29" s="51" t="s">
        <v>57</v>
      </c>
      <c r="F29" s="52">
        <v>143658</v>
      </c>
      <c r="G29" s="52"/>
      <c r="H29" s="52">
        <f t="shared" si="3"/>
        <v>143658</v>
      </c>
      <c r="I29" s="67"/>
    </row>
    <row r="30" spans="1:9" s="35" customFormat="1" ht="22.5" customHeight="1">
      <c r="A30" s="51" t="s">
        <v>58</v>
      </c>
      <c r="B30" s="50">
        <v>29200</v>
      </c>
      <c r="C30" s="45"/>
      <c r="D30" s="45">
        <f t="shared" si="2"/>
        <v>29200</v>
      </c>
      <c r="E30" s="51"/>
      <c r="F30" s="52"/>
      <c r="G30" s="52"/>
      <c r="H30" s="52"/>
      <c r="I30" s="67">
        <v>2050202</v>
      </c>
    </row>
    <row r="31" spans="1:9" s="35" customFormat="1" ht="22.5" customHeight="1">
      <c r="A31" s="51"/>
      <c r="B31" s="50"/>
      <c r="C31" s="45"/>
      <c r="D31" s="45"/>
      <c r="E31" s="51"/>
      <c r="F31" s="52"/>
      <c r="G31" s="52"/>
      <c r="H31" s="52"/>
      <c r="I31" s="67"/>
    </row>
    <row r="32" spans="1:9" s="35" customFormat="1" ht="22.5" customHeight="1">
      <c r="A32" s="54" t="s">
        <v>59</v>
      </c>
      <c r="B32" s="55">
        <f>B6</f>
        <v>910000</v>
      </c>
      <c r="C32" s="55">
        <f>C6</f>
        <v>0</v>
      </c>
      <c r="D32" s="55">
        <f>D6</f>
        <v>910000</v>
      </c>
      <c r="E32" s="56" t="s">
        <v>60</v>
      </c>
      <c r="F32" s="57">
        <f>F6</f>
        <v>1341700</v>
      </c>
      <c r="G32" s="57">
        <v>333</v>
      </c>
      <c r="H32" s="57">
        <f>H6</f>
        <v>1342033</v>
      </c>
      <c r="I32" s="67">
        <v>2070199</v>
      </c>
    </row>
    <row r="33" spans="1:9" s="35" customFormat="1" ht="22.5" customHeight="1">
      <c r="A33" s="30" t="s">
        <v>61</v>
      </c>
      <c r="B33" s="58">
        <f>SUM(B34:B36)</f>
        <v>1549850</v>
      </c>
      <c r="C33" s="53"/>
      <c r="D33" s="59">
        <f aca="true" t="shared" si="4" ref="D33:D43">B33+C33</f>
        <v>1549850</v>
      </c>
      <c r="E33" s="60" t="s">
        <v>62</v>
      </c>
      <c r="F33" s="61">
        <v>100580</v>
      </c>
      <c r="G33" s="62"/>
      <c r="H33" s="48">
        <f aca="true" t="shared" si="5" ref="H33:H41">F33+G33</f>
        <v>100580</v>
      </c>
      <c r="I33" s="67"/>
    </row>
    <row r="34" spans="1:9" s="35" customFormat="1" ht="22.5" customHeight="1">
      <c r="A34" s="51" t="s">
        <v>63</v>
      </c>
      <c r="B34" s="63">
        <v>251173</v>
      </c>
      <c r="C34" s="53"/>
      <c r="D34" s="53">
        <f t="shared" si="4"/>
        <v>251173</v>
      </c>
      <c r="E34" s="60" t="s">
        <v>64</v>
      </c>
      <c r="F34" s="61">
        <v>20840</v>
      </c>
      <c r="G34" s="62"/>
      <c r="H34" s="48">
        <f t="shared" si="5"/>
        <v>20840</v>
      </c>
      <c r="I34" s="67"/>
    </row>
    <row r="35" spans="1:9" s="35" customFormat="1" ht="22.5" customHeight="1">
      <c r="A35" s="51" t="s">
        <v>65</v>
      </c>
      <c r="B35" s="50">
        <v>1025127</v>
      </c>
      <c r="C35" s="53"/>
      <c r="D35" s="53">
        <f t="shared" si="4"/>
        <v>1025127</v>
      </c>
      <c r="E35" s="60" t="s">
        <v>66</v>
      </c>
      <c r="F35" s="58">
        <f>SUM(F36:F38)</f>
        <v>1181939</v>
      </c>
      <c r="G35" s="62"/>
      <c r="H35" s="48">
        <f t="shared" si="5"/>
        <v>1181939</v>
      </c>
      <c r="I35" s="67">
        <v>2080699</v>
      </c>
    </row>
    <row r="36" spans="1:9" s="35" customFormat="1" ht="22.5" customHeight="1">
      <c r="A36" s="51" t="s">
        <v>67</v>
      </c>
      <c r="B36" s="63">
        <v>273550</v>
      </c>
      <c r="C36" s="53"/>
      <c r="D36" s="53">
        <f t="shared" si="4"/>
        <v>273550</v>
      </c>
      <c r="E36" s="51" t="s">
        <v>68</v>
      </c>
      <c r="F36" s="62">
        <v>100992</v>
      </c>
      <c r="G36" s="62"/>
      <c r="H36" s="52">
        <f t="shared" si="5"/>
        <v>100992</v>
      </c>
      <c r="I36" s="67"/>
    </row>
    <row r="37" spans="1:9" s="35" customFormat="1" ht="22.5" customHeight="1">
      <c r="A37" s="30" t="s">
        <v>69</v>
      </c>
      <c r="B37" s="58">
        <v>4000</v>
      </c>
      <c r="C37" s="53"/>
      <c r="D37" s="59">
        <f t="shared" si="4"/>
        <v>4000</v>
      </c>
      <c r="E37" s="51" t="s">
        <v>70</v>
      </c>
      <c r="F37" s="62">
        <v>907977</v>
      </c>
      <c r="G37" s="62"/>
      <c r="H37" s="52">
        <f t="shared" si="5"/>
        <v>907977</v>
      </c>
      <c r="I37" s="67"/>
    </row>
    <row r="38" spans="1:9" s="35" customFormat="1" ht="22.5" customHeight="1">
      <c r="A38" s="30" t="s">
        <v>71</v>
      </c>
      <c r="B38" s="58">
        <v>424731</v>
      </c>
      <c r="C38" s="53"/>
      <c r="D38" s="59">
        <f t="shared" si="4"/>
        <v>424731</v>
      </c>
      <c r="E38" s="64" t="s">
        <v>72</v>
      </c>
      <c r="F38" s="62">
        <v>172970</v>
      </c>
      <c r="G38" s="62"/>
      <c r="H38" s="52">
        <f t="shared" si="5"/>
        <v>172970</v>
      </c>
      <c r="I38" s="67">
        <v>2100499</v>
      </c>
    </row>
    <row r="39" spans="1:9" s="35" customFormat="1" ht="22.5" customHeight="1">
      <c r="A39" s="30" t="s">
        <v>73</v>
      </c>
      <c r="B39" s="58">
        <v>20840</v>
      </c>
      <c r="C39" s="53"/>
      <c r="D39" s="59">
        <f t="shared" si="4"/>
        <v>20840</v>
      </c>
      <c r="E39" s="60" t="s">
        <v>74</v>
      </c>
      <c r="F39" s="61">
        <v>5500</v>
      </c>
      <c r="G39" s="62"/>
      <c r="H39" s="48">
        <f t="shared" si="5"/>
        <v>5500</v>
      </c>
      <c r="I39" s="67"/>
    </row>
    <row r="40" spans="1:9" s="35" customFormat="1" ht="22.5" customHeight="1">
      <c r="A40" s="30" t="s">
        <v>75</v>
      </c>
      <c r="B40" s="58">
        <v>124637</v>
      </c>
      <c r="C40" s="53"/>
      <c r="D40" s="59">
        <f t="shared" si="4"/>
        <v>124637</v>
      </c>
      <c r="E40" s="60" t="s">
        <v>76</v>
      </c>
      <c r="F40" s="61">
        <v>450199</v>
      </c>
      <c r="G40" s="62"/>
      <c r="H40" s="48">
        <f t="shared" si="5"/>
        <v>450199</v>
      </c>
      <c r="I40" s="67">
        <v>2101099</v>
      </c>
    </row>
    <row r="41" spans="1:9" s="35" customFormat="1" ht="22.5" customHeight="1">
      <c r="A41" s="30" t="s">
        <v>77</v>
      </c>
      <c r="B41" s="59">
        <v>51700</v>
      </c>
      <c r="C41" s="59">
        <v>45202</v>
      </c>
      <c r="D41" s="59">
        <f t="shared" si="4"/>
        <v>96902</v>
      </c>
      <c r="E41" s="60" t="s">
        <v>78</v>
      </c>
      <c r="F41" s="61"/>
      <c r="G41" s="61">
        <v>44869</v>
      </c>
      <c r="H41" s="48">
        <f t="shared" si="5"/>
        <v>44869</v>
      </c>
      <c r="I41" s="67"/>
    </row>
    <row r="42" spans="1:9" s="35" customFormat="1" ht="22.5" customHeight="1">
      <c r="A42" s="30" t="s">
        <v>79</v>
      </c>
      <c r="B42" s="59">
        <v>15000</v>
      </c>
      <c r="C42" s="59"/>
      <c r="D42" s="59">
        <f t="shared" si="4"/>
        <v>15000</v>
      </c>
      <c r="E42" s="60"/>
      <c r="F42" s="61"/>
      <c r="G42" s="61"/>
      <c r="H42" s="48"/>
      <c r="I42" s="67"/>
    </row>
    <row r="43" spans="1:9" s="35" customFormat="1" ht="22.5" customHeight="1">
      <c r="A43" s="30"/>
      <c r="B43" s="59"/>
      <c r="C43" s="59"/>
      <c r="D43" s="59">
        <f t="shared" si="4"/>
        <v>0</v>
      </c>
      <c r="E43" s="60"/>
      <c r="F43" s="61"/>
      <c r="G43" s="61"/>
      <c r="H43" s="48"/>
      <c r="I43" s="67"/>
    </row>
    <row r="44" spans="1:9" s="35" customFormat="1" ht="22.5" customHeight="1">
      <c r="A44" s="26" t="s">
        <v>80</v>
      </c>
      <c r="B44" s="65">
        <f>B32+B33+B37+B38+B39+B40+B42+B41</f>
        <v>3100758</v>
      </c>
      <c r="C44" s="65">
        <f>C32+C33+C37+C38+C39+C40+C41</f>
        <v>45202</v>
      </c>
      <c r="D44" s="65">
        <f>D32+D33+D37+D38+D39+D40+D41+D42</f>
        <v>3145960</v>
      </c>
      <c r="E44" s="66" t="s">
        <v>81</v>
      </c>
      <c r="F44" s="65">
        <f>F32+F33+F34+F35+F39+F40+F41</f>
        <v>3100758</v>
      </c>
      <c r="G44" s="65">
        <f>G32+G33+G34+G35+G39+G40+G41</f>
        <v>45202</v>
      </c>
      <c r="H44" s="65">
        <f>H32+H33+H34+H35+H39+H40+H41</f>
        <v>3145960</v>
      </c>
      <c r="I44" s="67"/>
    </row>
    <row r="45" spans="1:9" s="36" customFormat="1" ht="13.5" customHeight="1">
      <c r="A45"/>
      <c r="B45" s="37"/>
      <c r="C45" s="37"/>
      <c r="D45" s="37"/>
      <c r="E45"/>
      <c r="F45"/>
      <c r="G45"/>
      <c r="H45" s="38"/>
      <c r="I45" s="68"/>
    </row>
    <row r="46" spans="1:9" s="36" customFormat="1" ht="13.5" customHeight="1">
      <c r="A46"/>
      <c r="B46" s="37"/>
      <c r="C46" s="37"/>
      <c r="D46" s="37"/>
      <c r="E46"/>
      <c r="F46"/>
      <c r="G46"/>
      <c r="H46" s="38"/>
      <c r="I46" s="68"/>
    </row>
    <row r="47" spans="1:9" s="36" customFormat="1" ht="13.5" customHeight="1">
      <c r="A47"/>
      <c r="B47" s="37"/>
      <c r="C47" s="37"/>
      <c r="D47" s="37"/>
      <c r="E47"/>
      <c r="F47"/>
      <c r="G47"/>
      <c r="H47" s="38"/>
      <c r="I47" s="68"/>
    </row>
    <row r="48" spans="1:9" s="36" customFormat="1" ht="13.5" customHeight="1">
      <c r="A48"/>
      <c r="B48" s="37"/>
      <c r="C48" s="37"/>
      <c r="D48" s="37"/>
      <c r="E48"/>
      <c r="F48"/>
      <c r="G48"/>
      <c r="H48" s="38"/>
      <c r="I48" s="68"/>
    </row>
    <row r="49" spans="1:9" s="36" customFormat="1" ht="13.5" customHeight="1">
      <c r="A49"/>
      <c r="B49" s="37"/>
      <c r="C49" s="37"/>
      <c r="D49" s="37"/>
      <c r="E49"/>
      <c r="F49"/>
      <c r="G49"/>
      <c r="H49" s="38"/>
      <c r="I49" s="68"/>
    </row>
    <row r="50" spans="1:9" s="36" customFormat="1" ht="13.5" customHeight="1">
      <c r="A50"/>
      <c r="B50" s="37"/>
      <c r="C50" s="37"/>
      <c r="D50" s="37"/>
      <c r="E50"/>
      <c r="F50"/>
      <c r="G50"/>
      <c r="H50" s="38"/>
      <c r="I50" s="68"/>
    </row>
    <row r="51" spans="1:9" s="36" customFormat="1" ht="13.5" customHeight="1">
      <c r="A51"/>
      <c r="B51" s="37"/>
      <c r="C51" s="37"/>
      <c r="D51" s="37"/>
      <c r="E51"/>
      <c r="F51"/>
      <c r="G51"/>
      <c r="H51" s="38"/>
      <c r="I51" s="68"/>
    </row>
    <row r="52" spans="1:9" s="36" customFormat="1" ht="13.5" customHeight="1">
      <c r="A52"/>
      <c r="B52" s="37"/>
      <c r="C52" s="37"/>
      <c r="D52" s="37"/>
      <c r="E52"/>
      <c r="F52"/>
      <c r="G52"/>
      <c r="H52" s="38"/>
      <c r="I52" s="68"/>
    </row>
    <row r="53" spans="1:9" s="36" customFormat="1" ht="13.5" customHeight="1">
      <c r="A53"/>
      <c r="B53" s="37"/>
      <c r="C53" s="37"/>
      <c r="D53" s="37"/>
      <c r="E53"/>
      <c r="F53"/>
      <c r="G53"/>
      <c r="H53" s="38"/>
      <c r="I53" s="68"/>
    </row>
    <row r="54" spans="1:9" s="36" customFormat="1" ht="13.5" customHeight="1">
      <c r="A54"/>
      <c r="B54" s="37"/>
      <c r="C54" s="37"/>
      <c r="D54" s="37"/>
      <c r="E54"/>
      <c r="F54"/>
      <c r="G54"/>
      <c r="H54" s="38"/>
      <c r="I54" s="68"/>
    </row>
    <row r="55" spans="1:9" s="36" customFormat="1" ht="13.5" customHeight="1">
      <c r="A55"/>
      <c r="B55" s="37"/>
      <c r="C55" s="37"/>
      <c r="D55" s="37"/>
      <c r="E55"/>
      <c r="F55"/>
      <c r="G55"/>
      <c r="H55" s="38"/>
      <c r="I55" s="68"/>
    </row>
    <row r="56" spans="1:9" s="36" customFormat="1" ht="13.5" customHeight="1">
      <c r="A56"/>
      <c r="B56" s="37"/>
      <c r="C56" s="37"/>
      <c r="D56" s="37"/>
      <c r="E56"/>
      <c r="F56"/>
      <c r="G56"/>
      <c r="H56" s="38"/>
      <c r="I56" s="68"/>
    </row>
    <row r="57" spans="1:9" s="36" customFormat="1" ht="13.5" customHeight="1">
      <c r="A57"/>
      <c r="B57" s="37"/>
      <c r="C57" s="37"/>
      <c r="D57" s="37"/>
      <c r="E57"/>
      <c r="F57"/>
      <c r="G57"/>
      <c r="H57" s="38"/>
      <c r="I57" s="68"/>
    </row>
    <row r="58" spans="1:9" s="36" customFormat="1" ht="13.5" customHeight="1">
      <c r="A58"/>
      <c r="B58" s="37"/>
      <c r="C58" s="37"/>
      <c r="D58" s="37"/>
      <c r="E58"/>
      <c r="F58"/>
      <c r="G58"/>
      <c r="H58" s="38"/>
      <c r="I58" s="68"/>
    </row>
    <row r="59" spans="1:9" s="36" customFormat="1" ht="13.5" customHeight="1">
      <c r="A59"/>
      <c r="B59" s="37"/>
      <c r="C59" s="37"/>
      <c r="D59" s="37"/>
      <c r="E59"/>
      <c r="F59"/>
      <c r="G59"/>
      <c r="H59" s="38"/>
      <c r="I59" s="68"/>
    </row>
    <row r="60" spans="1:9" s="36" customFormat="1" ht="13.5" customHeight="1">
      <c r="A60"/>
      <c r="B60" s="37"/>
      <c r="C60" s="37"/>
      <c r="D60" s="37"/>
      <c r="E60"/>
      <c r="F60"/>
      <c r="G60"/>
      <c r="H60" s="38"/>
      <c r="I60" s="68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4">
    <mergeCell ref="A2:H2"/>
    <mergeCell ref="G3:H3"/>
    <mergeCell ref="A4:D4"/>
    <mergeCell ref="E4:H4"/>
  </mergeCells>
  <printOptions/>
  <pageMargins left="0.51" right="0.47" top="0.47" bottom="0.43" header="0.43" footer="0.31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35"/>
  <sheetViews>
    <sheetView showZeros="0" view="pageBreakPreview" zoomScaleSheetLayoutView="100" zoomScalePageLayoutView="0" workbookViewId="0" topLeftCell="A7">
      <selection activeCell="E11" sqref="E11"/>
    </sheetView>
  </sheetViews>
  <sheetFormatPr defaultColWidth="9.00390625" defaultRowHeight="13.5"/>
  <cols>
    <col min="1" max="1" width="30.875" style="2" customWidth="1"/>
    <col min="2" max="2" width="12.50390625" style="3" customWidth="1"/>
    <col min="3" max="3" width="11.00390625" style="3" customWidth="1"/>
    <col min="4" max="4" width="12.25390625" style="3" customWidth="1"/>
    <col min="5" max="5" width="35.375" style="2" customWidth="1"/>
    <col min="6" max="6" width="12.125" style="3" customWidth="1"/>
    <col min="7" max="7" width="10.625" style="3" customWidth="1"/>
    <col min="8" max="8" width="12.375" style="3" customWidth="1"/>
    <col min="9" max="9" width="12.75390625" style="2" bestFit="1" customWidth="1"/>
    <col min="10" max="244" width="9.00390625" style="2" customWidth="1"/>
  </cols>
  <sheetData>
    <row r="1" spans="1:8" ht="14.25">
      <c r="A1" s="4" t="s">
        <v>82</v>
      </c>
      <c r="B1" s="2"/>
      <c r="C1" s="2"/>
      <c r="D1" s="2"/>
      <c r="E1" s="3"/>
      <c r="F1" s="2"/>
      <c r="G1" s="2"/>
      <c r="H1" s="2"/>
    </row>
    <row r="2" spans="1:244" s="1" customFormat="1" ht="20.25" customHeight="1">
      <c r="A2" s="75" t="s">
        <v>83</v>
      </c>
      <c r="B2" s="75"/>
      <c r="C2" s="75"/>
      <c r="D2" s="75"/>
      <c r="E2" s="75"/>
      <c r="F2" s="75"/>
      <c r="G2" s="75"/>
      <c r="H2" s="7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</row>
    <row r="3" spans="1:244" s="1" customFormat="1" ht="15" customHeight="1">
      <c r="A3" s="2"/>
      <c r="B3" s="3"/>
      <c r="C3" s="3"/>
      <c r="D3" s="3"/>
      <c r="E3" s="2"/>
      <c r="F3" s="3"/>
      <c r="G3" s="76" t="s">
        <v>2</v>
      </c>
      <c r="H3" s="7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</row>
    <row r="4" spans="1:244" s="1" customFormat="1" ht="18.75" customHeight="1">
      <c r="A4" s="72" t="s">
        <v>3</v>
      </c>
      <c r="B4" s="73"/>
      <c r="C4" s="73"/>
      <c r="D4" s="74"/>
      <c r="E4" s="72" t="s">
        <v>4</v>
      </c>
      <c r="F4" s="73"/>
      <c r="G4" s="73"/>
      <c r="H4" s="7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</row>
    <row r="5" spans="1:244" s="1" customFormat="1" ht="18.75" customHeight="1">
      <c r="A5" s="5" t="s">
        <v>5</v>
      </c>
      <c r="B5" s="6" t="s">
        <v>6</v>
      </c>
      <c r="C5" s="7" t="s">
        <v>7</v>
      </c>
      <c r="D5" s="8" t="s">
        <v>8</v>
      </c>
      <c r="E5" s="9" t="s">
        <v>5</v>
      </c>
      <c r="F5" s="6" t="s">
        <v>6</v>
      </c>
      <c r="G5" s="7" t="s">
        <v>7</v>
      </c>
      <c r="H5" s="8" t="s">
        <v>8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</row>
    <row r="6" spans="1:244" s="1" customFormat="1" ht="18.75" customHeight="1">
      <c r="A6" s="10" t="s">
        <v>84</v>
      </c>
      <c r="B6" s="11">
        <f>SUM(B7:B17)</f>
        <v>1267700</v>
      </c>
      <c r="C6" s="12"/>
      <c r="D6" s="12">
        <f aca="true" t="shared" si="0" ref="D6:D12">B6+C6</f>
        <v>1267700</v>
      </c>
      <c r="E6" s="13" t="s">
        <v>11</v>
      </c>
      <c r="F6" s="14">
        <f>F7+F14+F16+F18</f>
        <v>1397700</v>
      </c>
      <c r="G6" s="14">
        <f>G7+G14+G16</f>
        <v>100000</v>
      </c>
      <c r="H6" s="14">
        <f>H7+H14+H16+H18</f>
        <v>1497700</v>
      </c>
      <c r="I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</row>
    <row r="7" spans="1:244" s="1" customFormat="1" ht="18.75" customHeight="1">
      <c r="A7" s="15" t="s">
        <v>85</v>
      </c>
      <c r="B7" s="16">
        <v>30000</v>
      </c>
      <c r="C7" s="17"/>
      <c r="D7" s="17">
        <f t="shared" si="0"/>
        <v>30000</v>
      </c>
      <c r="E7" s="18" t="s">
        <v>31</v>
      </c>
      <c r="F7" s="19">
        <f>F8+F9+F11+F12+F13</f>
        <v>1169075</v>
      </c>
      <c r="G7" s="19">
        <f>G8+G9+G11+G12+G13</f>
        <v>100000</v>
      </c>
      <c r="H7" s="19">
        <f>H8+H9+H11+H12+H13</f>
        <v>1269075</v>
      </c>
      <c r="I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</row>
    <row r="8" spans="1:244" s="1" customFormat="1" ht="18.75" customHeight="1">
      <c r="A8" s="15" t="s">
        <v>86</v>
      </c>
      <c r="B8" s="16">
        <v>10000</v>
      </c>
      <c r="C8" s="17"/>
      <c r="D8" s="17">
        <f t="shared" si="0"/>
        <v>10000</v>
      </c>
      <c r="E8" s="18" t="s">
        <v>87</v>
      </c>
      <c r="F8" s="19">
        <v>1066875</v>
      </c>
      <c r="G8" s="19"/>
      <c r="H8" s="19">
        <f aca="true" t="shared" si="1" ref="H8:H17">F8+G8</f>
        <v>1066875</v>
      </c>
      <c r="I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</row>
    <row r="9" spans="1:244" s="1" customFormat="1" ht="18.75" customHeight="1">
      <c r="A9" s="15" t="s">
        <v>88</v>
      </c>
      <c r="B9" s="16">
        <v>1140000</v>
      </c>
      <c r="C9" s="17"/>
      <c r="D9" s="17">
        <f t="shared" si="0"/>
        <v>1140000</v>
      </c>
      <c r="E9" s="20" t="s">
        <v>89</v>
      </c>
      <c r="F9" s="19">
        <v>30000</v>
      </c>
      <c r="G9" s="19">
        <v>100000</v>
      </c>
      <c r="H9" s="19">
        <f t="shared" si="1"/>
        <v>130000</v>
      </c>
      <c r="I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</row>
    <row r="10" spans="1:244" s="1" customFormat="1" ht="18.75" customHeight="1">
      <c r="A10" s="15" t="s">
        <v>90</v>
      </c>
      <c r="B10" s="16">
        <v>50000</v>
      </c>
      <c r="C10" s="17"/>
      <c r="D10" s="17">
        <f t="shared" si="0"/>
        <v>50000</v>
      </c>
      <c r="E10" s="20" t="s">
        <v>91</v>
      </c>
      <c r="F10" s="19"/>
      <c r="G10" s="19">
        <v>100000</v>
      </c>
      <c r="H10" s="19">
        <f t="shared" si="1"/>
        <v>100000</v>
      </c>
      <c r="I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</row>
    <row r="11" spans="1:244" s="1" customFormat="1" ht="18.75" customHeight="1">
      <c r="A11" s="15" t="s">
        <v>92</v>
      </c>
      <c r="B11" s="16">
        <v>25500</v>
      </c>
      <c r="C11" s="17"/>
      <c r="D11" s="17">
        <f t="shared" si="0"/>
        <v>25500</v>
      </c>
      <c r="E11" s="20" t="s">
        <v>93</v>
      </c>
      <c r="F11" s="19">
        <v>10000</v>
      </c>
      <c r="G11" s="19"/>
      <c r="H11" s="19">
        <f t="shared" si="1"/>
        <v>10000</v>
      </c>
      <c r="I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</row>
    <row r="12" spans="1:244" s="1" customFormat="1" ht="18.75" customHeight="1">
      <c r="A12" s="15" t="s">
        <v>94</v>
      </c>
      <c r="B12" s="16">
        <v>12200</v>
      </c>
      <c r="C12" s="17"/>
      <c r="D12" s="17">
        <f t="shared" si="0"/>
        <v>12200</v>
      </c>
      <c r="E12" s="20" t="s">
        <v>95</v>
      </c>
      <c r="F12" s="19">
        <v>50000</v>
      </c>
      <c r="G12" s="19"/>
      <c r="H12" s="19">
        <f t="shared" si="1"/>
        <v>50000</v>
      </c>
      <c r="I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</row>
    <row r="13" spans="1:244" s="1" customFormat="1" ht="18.75" customHeight="1">
      <c r="A13" s="15"/>
      <c r="B13" s="16"/>
      <c r="C13" s="17"/>
      <c r="D13" s="17"/>
      <c r="E13" s="20" t="s">
        <v>96</v>
      </c>
      <c r="F13" s="19">
        <v>12200</v>
      </c>
      <c r="G13" s="19"/>
      <c r="H13" s="19">
        <f t="shared" si="1"/>
        <v>12200</v>
      </c>
      <c r="I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</row>
    <row r="14" spans="1:244" s="1" customFormat="1" ht="18.75" customHeight="1">
      <c r="A14" s="15"/>
      <c r="B14" s="16"/>
      <c r="C14" s="17"/>
      <c r="D14" s="17"/>
      <c r="E14" s="18" t="s">
        <v>37</v>
      </c>
      <c r="F14" s="19">
        <f>F15</f>
        <v>25500</v>
      </c>
      <c r="G14" s="19"/>
      <c r="H14" s="19">
        <f t="shared" si="1"/>
        <v>25500</v>
      </c>
      <c r="I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</row>
    <row r="15" spans="1:244" s="1" customFormat="1" ht="18.75" customHeight="1">
      <c r="A15" s="15"/>
      <c r="B15" s="16"/>
      <c r="C15" s="17"/>
      <c r="D15" s="17"/>
      <c r="E15" s="18" t="s">
        <v>97</v>
      </c>
      <c r="F15" s="19">
        <v>25500</v>
      </c>
      <c r="G15" s="19"/>
      <c r="H15" s="19">
        <f t="shared" si="1"/>
        <v>25500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</row>
    <row r="16" spans="1:244" s="1" customFormat="1" ht="18.75" customHeight="1">
      <c r="A16" s="15"/>
      <c r="B16" s="16"/>
      <c r="C16" s="17"/>
      <c r="D16" s="17"/>
      <c r="E16" s="21" t="s">
        <v>55</v>
      </c>
      <c r="F16" s="19">
        <f>F17</f>
        <v>73125</v>
      </c>
      <c r="G16" s="22"/>
      <c r="H16" s="19">
        <f t="shared" si="1"/>
        <v>73125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</row>
    <row r="17" spans="1:244" s="1" customFormat="1" ht="18.75" customHeight="1">
      <c r="A17" s="15"/>
      <c r="B17" s="16"/>
      <c r="C17" s="17"/>
      <c r="D17" s="17"/>
      <c r="E17" s="23" t="s">
        <v>98</v>
      </c>
      <c r="F17" s="19">
        <v>73125</v>
      </c>
      <c r="G17" s="24"/>
      <c r="H17" s="19">
        <f t="shared" si="1"/>
        <v>73125</v>
      </c>
      <c r="I17" s="3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</row>
    <row r="18" spans="1:244" s="1" customFormat="1" ht="18.75" customHeight="1">
      <c r="A18" s="15"/>
      <c r="B18" s="16"/>
      <c r="C18" s="17"/>
      <c r="D18" s="17"/>
      <c r="E18" s="23" t="s">
        <v>57</v>
      </c>
      <c r="F18" s="19">
        <f>F19</f>
        <v>130000</v>
      </c>
      <c r="G18" s="24"/>
      <c r="H18" s="19">
        <f>H19</f>
        <v>130000</v>
      </c>
      <c r="I18" s="3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</row>
    <row r="19" spans="1:244" s="1" customFormat="1" ht="18.75" customHeight="1">
      <c r="A19" s="25"/>
      <c r="B19" s="17"/>
      <c r="C19" s="17"/>
      <c r="D19" s="17"/>
      <c r="E19" s="23" t="s">
        <v>99</v>
      </c>
      <c r="F19" s="19">
        <v>130000</v>
      </c>
      <c r="G19" s="24"/>
      <c r="H19" s="19">
        <v>130000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</row>
    <row r="20" spans="1:244" s="1" customFormat="1" ht="18.75" customHeight="1">
      <c r="A20" s="25"/>
      <c r="B20" s="17"/>
      <c r="C20" s="17"/>
      <c r="D20" s="17"/>
      <c r="E20" s="23"/>
      <c r="F20" s="19"/>
      <c r="G20" s="24"/>
      <c r="H20" s="1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</row>
    <row r="21" spans="1:244" s="1" customFormat="1" ht="18.75" customHeight="1">
      <c r="A21" s="26" t="s">
        <v>100</v>
      </c>
      <c r="B21" s="27">
        <f>SUM(B7:B17)</f>
        <v>1267700</v>
      </c>
      <c r="C21" s="27"/>
      <c r="D21" s="27">
        <f>B21+C21</f>
        <v>1267700</v>
      </c>
      <c r="E21" s="26" t="s">
        <v>101</v>
      </c>
      <c r="F21" s="28">
        <f>F6</f>
        <v>1397700</v>
      </c>
      <c r="G21" s="28">
        <f>G6</f>
        <v>100000</v>
      </c>
      <c r="H21" s="28">
        <f>H6</f>
        <v>1497700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</row>
    <row r="22" spans="1:244" s="1" customFormat="1" ht="18.75" customHeight="1">
      <c r="A22" s="29" t="s">
        <v>61</v>
      </c>
      <c r="B22" s="27">
        <v>48148</v>
      </c>
      <c r="C22" s="27"/>
      <c r="D22" s="27">
        <f>B22+C22</f>
        <v>48148</v>
      </c>
      <c r="E22" s="30" t="s">
        <v>102</v>
      </c>
      <c r="F22" s="28">
        <v>27281</v>
      </c>
      <c r="G22" s="27"/>
      <c r="H22" s="27">
        <f>F22+G22</f>
        <v>27281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</row>
    <row r="23" spans="1:244" s="1" customFormat="1" ht="18.75" customHeight="1">
      <c r="A23" s="29" t="s">
        <v>103</v>
      </c>
      <c r="B23" s="27">
        <v>25500</v>
      </c>
      <c r="C23" s="27"/>
      <c r="D23" s="27">
        <f>B23+C23</f>
        <v>25500</v>
      </c>
      <c r="E23" s="30" t="s">
        <v>104</v>
      </c>
      <c r="F23" s="28">
        <v>20867</v>
      </c>
      <c r="G23" s="31"/>
      <c r="H23" s="27">
        <f>F23+G23</f>
        <v>20867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</row>
    <row r="24" spans="1:244" s="1" customFormat="1" ht="18.75" customHeight="1">
      <c r="A24" s="32" t="s">
        <v>105</v>
      </c>
      <c r="B24" s="27"/>
      <c r="C24" s="27"/>
      <c r="D24" s="27"/>
      <c r="E24" s="30" t="s">
        <v>106</v>
      </c>
      <c r="F24" s="27">
        <v>25500</v>
      </c>
      <c r="G24" s="27"/>
      <c r="H24" s="27">
        <f>F24+G24</f>
        <v>25500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</row>
    <row r="25" spans="1:244" s="1" customFormat="1" ht="18.75" customHeight="1">
      <c r="A25" s="33" t="s">
        <v>107</v>
      </c>
      <c r="B25" s="27">
        <v>130000</v>
      </c>
      <c r="C25" s="27">
        <f>329600+20200</f>
        <v>349800</v>
      </c>
      <c r="D25" s="27">
        <f>B25+C25</f>
        <v>479800</v>
      </c>
      <c r="E25" s="33" t="s">
        <v>108</v>
      </c>
      <c r="F25" s="27"/>
      <c r="G25" s="27">
        <f>229600+20200</f>
        <v>249800</v>
      </c>
      <c r="H25" s="27">
        <f>F25+G25</f>
        <v>249800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</row>
    <row r="26" spans="1:244" s="1" customFormat="1" ht="18.75" customHeight="1">
      <c r="A26" s="33"/>
      <c r="B26" s="27"/>
      <c r="C26" s="27"/>
      <c r="D26" s="27"/>
      <c r="E26" s="33"/>
      <c r="F26" s="27"/>
      <c r="G26" s="27"/>
      <c r="H26" s="27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</row>
    <row r="27" spans="1:244" s="1" customFormat="1" ht="18.75" customHeight="1">
      <c r="A27" s="26" t="s">
        <v>109</v>
      </c>
      <c r="B27" s="27">
        <f aca="true" t="shared" si="2" ref="B27:H27">B21+B22+B23+B24+B25</f>
        <v>1471348</v>
      </c>
      <c r="C27" s="27">
        <f t="shared" si="2"/>
        <v>349800</v>
      </c>
      <c r="D27" s="27">
        <f>B27+C27</f>
        <v>1821148</v>
      </c>
      <c r="E27" s="26" t="s">
        <v>110</v>
      </c>
      <c r="F27" s="27">
        <f t="shared" si="2"/>
        <v>1471348</v>
      </c>
      <c r="G27" s="27">
        <f t="shared" si="2"/>
        <v>349800</v>
      </c>
      <c r="H27" s="27">
        <f t="shared" si="2"/>
        <v>1821148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</row>
    <row r="28" spans="1:244" s="1" customFormat="1" ht="13.5" customHeight="1">
      <c r="A28" s="2"/>
      <c r="B28" s="3"/>
      <c r="C28" s="3"/>
      <c r="D28" s="3"/>
      <c r="E28" s="2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</row>
    <row r="29" spans="1:244" s="1" customFormat="1" ht="15" customHeight="1">
      <c r="A29" s="2"/>
      <c r="B29" s="3"/>
      <c r="C29" s="3"/>
      <c r="D29" s="3"/>
      <c r="E29" s="2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</row>
    <row r="30" spans="1:244" s="1" customFormat="1" ht="15" customHeight="1">
      <c r="A30" s="2"/>
      <c r="B30" s="3"/>
      <c r="C30" s="3"/>
      <c r="D30" s="3"/>
      <c r="E30" s="2"/>
      <c r="F30" s="3"/>
      <c r="G30" s="3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</row>
    <row r="31" spans="1:244" s="1" customFormat="1" ht="15" customHeight="1">
      <c r="A31" s="2"/>
      <c r="B31" s="3"/>
      <c r="C31" s="3"/>
      <c r="D31" s="3"/>
      <c r="E31" s="2"/>
      <c r="F31" s="3"/>
      <c r="G31" s="3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</row>
    <row r="32" spans="1:244" s="1" customFormat="1" ht="15" customHeight="1">
      <c r="A32" s="2"/>
      <c r="B32" s="3"/>
      <c r="C32" s="3"/>
      <c r="D32" s="3"/>
      <c r="E32" s="2"/>
      <c r="F32" s="3"/>
      <c r="G32" s="3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</row>
    <row r="33" spans="1:244" s="1" customFormat="1" ht="15" customHeight="1">
      <c r="A33" s="2"/>
      <c r="B33" s="3"/>
      <c r="C33" s="3"/>
      <c r="D33" s="3"/>
      <c r="E33" s="2"/>
      <c r="F33" s="3"/>
      <c r="G33" s="3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</row>
    <row r="34" spans="1:244" s="1" customFormat="1" ht="15" customHeight="1">
      <c r="A34" s="2"/>
      <c r="B34" s="3"/>
      <c r="C34" s="3"/>
      <c r="D34" s="3"/>
      <c r="E34" s="2"/>
      <c r="F34" s="3"/>
      <c r="G34" s="3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</row>
    <row r="35" spans="1:8" s="1" customFormat="1" ht="1.5" customHeight="1">
      <c r="A35" s="2"/>
      <c r="B35" s="3"/>
      <c r="C35" s="3"/>
      <c r="D35" s="3"/>
      <c r="E35" s="2"/>
      <c r="F35" s="3"/>
      <c r="G35" s="3"/>
      <c r="H35" s="3"/>
    </row>
  </sheetData>
  <sheetProtection/>
  <mergeCells count="4">
    <mergeCell ref="A2:H2"/>
    <mergeCell ref="G3:H3"/>
    <mergeCell ref="A4:D4"/>
    <mergeCell ref="E4:H4"/>
  </mergeCells>
  <printOptions horizontalCentered="1"/>
  <pageMargins left="0.58" right="0.41" top="0.43" bottom="0.31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杨晓真</cp:lastModifiedBy>
  <cp:lastPrinted>2019-07-03T03:02:48Z</cp:lastPrinted>
  <dcterms:created xsi:type="dcterms:W3CDTF">2006-09-16T00:00:00Z</dcterms:created>
  <dcterms:modified xsi:type="dcterms:W3CDTF">2019-07-03T03:03:07Z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